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240" windowHeight="9240" activeTab="0"/>
  </bookViews>
  <sheets>
    <sheet name="Mezcla AB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Jean-Marie Ledanois</author>
  </authors>
  <commentList>
    <comment ref="A2" authorId="0">
      <text>
        <r>
          <rPr>
            <b/>
            <sz val="8"/>
            <rFont val="Tahoma"/>
            <family val="0"/>
          </rPr>
          <t>Programa desarrollado por Jean-Marie LEDANOIS (C)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<sst xmlns="http://schemas.openxmlformats.org/spreadsheetml/2006/main" count="24" uniqueCount="20">
  <si>
    <t>Comp A</t>
  </si>
  <si>
    <t>Comp B</t>
  </si>
  <si>
    <t>T</t>
  </si>
  <si>
    <t>P</t>
  </si>
  <si>
    <t>log(P)</t>
  </si>
  <si>
    <t>1/T</t>
  </si>
  <si>
    <t>x</t>
  </si>
  <si>
    <t>y</t>
  </si>
  <si>
    <t>log(P) Comp A</t>
  </si>
  <si>
    <t>Psat Comp A</t>
  </si>
  <si>
    <t>K Comp A</t>
  </si>
  <si>
    <t>log(P) Comp B</t>
  </si>
  <si>
    <t>PsatComp B</t>
  </si>
  <si>
    <t>K Comp B</t>
  </si>
  <si>
    <t>Versión 1.0 (Enero 2008)</t>
  </si>
  <si>
    <t>Equilibrio  LV de una mezcla AB a partir del punto crítico y de la temperatura normal de ebullición</t>
  </si>
  <si>
    <t>Pequil</t>
  </si>
  <si>
    <t>Tbn (K)</t>
  </si>
  <si>
    <t>Tc (K)</t>
  </si>
  <si>
    <t>Pc Mpa)</t>
  </si>
</sst>
</file>

<file path=xl/styles.xml><?xml version="1.0" encoding="utf-8"?>
<styleSheet xmlns="http://schemas.openxmlformats.org/spreadsheetml/2006/main">
  <numFmts count="27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0.00000000E+00"/>
    <numFmt numFmtId="180" formatCode="0.000000"/>
    <numFmt numFmtId="181" formatCode="0.00000"/>
    <numFmt numFmtId="182" formatCode="0.0000000"/>
  </numFmts>
  <fonts count="45">
    <font>
      <sz val="10"/>
      <name val="Arial"/>
      <family val="0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.5"/>
      <color indexed="8"/>
      <name val="Arial"/>
      <family val="0"/>
    </font>
    <font>
      <sz val="4.1"/>
      <color indexed="8"/>
      <name val="Arial"/>
      <family val="0"/>
    </font>
    <font>
      <sz val="5.7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8" fontId="0" fillId="0" borderId="23" xfId="0" applyNumberFormat="1" applyBorder="1" applyAlignment="1">
      <alignment/>
    </xf>
    <xf numFmtId="181" fontId="0" fillId="0" borderId="0" xfId="0" applyNumberForma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82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176" fontId="0" fillId="0" borderId="31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3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180" fontId="0" fillId="0" borderId="33" xfId="0" applyNumberFormat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177" fontId="0" fillId="0" borderId="21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4025"/>
          <c:w val="0.63825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v>Comp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E+00"/>
            </c:trendlineLbl>
          </c:trendline>
          <c:xVal>
            <c:numRef>
              <c:f>'Mezcla AB'!$D$10:$D$11</c:f>
              <c:numCache/>
            </c:numRef>
          </c:xVal>
          <c:yVal>
            <c:numRef>
              <c:f>'Mezcla AB'!$E$10:$E$11</c:f>
              <c:numCache/>
            </c:numRef>
          </c:yVal>
          <c:smooth val="0"/>
        </c:ser>
        <c:ser>
          <c:idx val="1"/>
          <c:order val="1"/>
          <c:tx>
            <c:v>Comp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E+00"/>
            </c:trendlineLbl>
          </c:trendline>
          <c:xVal>
            <c:numRef>
              <c:f>'Mezcla AB'!$D$12:$D$13</c:f>
              <c:numCache/>
            </c:numRef>
          </c:xVal>
          <c:yVal>
            <c:numRef>
              <c:f>'Mezcla AB'!$E$12:$E$13</c:f>
              <c:numCache/>
            </c:numRef>
          </c:yVal>
          <c:smooth val="0"/>
        </c:ser>
        <c:axId val="6952949"/>
        <c:axId val="62576542"/>
      </c:scatterChart>
      <c:valAx>
        <c:axId val="6952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76542"/>
        <c:crosses val="autoZero"/>
        <c:crossBetween val="midCat"/>
        <c:dispUnits/>
      </c:valAx>
      <c:valAx>
        <c:axId val="62576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529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75"/>
          <c:y val="0.387"/>
          <c:w val="0.2692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1"/>
          <c:w val="0.8995"/>
          <c:h val="0.938"/>
        </c:manualLayout>
      </c:layout>
      <c:scatterChart>
        <c:scatterStyle val="smoothMarker"/>
        <c:varyColors val="0"/>
        <c:ser>
          <c:idx val="0"/>
          <c:order val="0"/>
          <c:tx>
            <c:v>T Burbuja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'Mezcla AB'!$I$20:$I$40</c:f>
              <c:numCache/>
            </c:numRef>
          </c:xVal>
          <c:yVal>
            <c:numRef>
              <c:f>'Mezcla AB'!$A$20:$A$40</c:f>
              <c:numCache/>
            </c:numRef>
          </c:yVal>
          <c:smooth val="1"/>
        </c:ser>
        <c:ser>
          <c:idx val="1"/>
          <c:order val="1"/>
          <c:tx>
            <c:v>T Rocío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'Mezcla AB'!$J$20:$J$40</c:f>
              <c:numCache/>
            </c:numRef>
          </c:xVal>
          <c:yVal>
            <c:numRef>
              <c:f>'Mezcla AB'!$A$20:$A$40</c:f>
              <c:numCache/>
            </c:numRef>
          </c:yVal>
          <c:smooth val="1"/>
        </c:ser>
        <c:axId val="26317967"/>
        <c:axId val="35535112"/>
      </c:scatterChart>
      <c:valAx>
        <c:axId val="26317967"/>
        <c:scaling>
          <c:orientation val="minMax"/>
          <c:max val="1"/>
          <c:min val="0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35112"/>
        <c:crosses val="autoZero"/>
        <c:crossBetween val="midCat"/>
        <c:dispUnits/>
      </c:valAx>
      <c:valAx>
        <c:axId val="35535112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179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315"/>
          <c:w val="0.92575"/>
          <c:h val="0.93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'Mezcla AB'!$C$62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'Mezcla AB'!$I$20:$I$40</c:f>
              <c:numCache/>
            </c:numRef>
          </c:xVal>
          <c:yVal>
            <c:numRef>
              <c:f>'Mezcla AB'!$J$20:$J$40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'Mezcla AB'!$A$42:$A$43</c:f>
              <c:numCache/>
            </c:numRef>
          </c:xVal>
          <c:yVal>
            <c:numRef>
              <c:f>'Mezcla AB'!$B$42:$B$43</c:f>
              <c:numCache/>
            </c:numRef>
          </c:yVal>
          <c:smooth val="1"/>
        </c:ser>
        <c:axId val="51380553"/>
        <c:axId val="59771794"/>
      </c:scatterChart>
      <c:valAx>
        <c:axId val="51380553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1794"/>
        <c:crosses val="autoZero"/>
        <c:crossBetween val="midCat"/>
        <c:dispUnits/>
      </c:valAx>
      <c:valAx>
        <c:axId val="5977179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80553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</xdr:row>
      <xdr:rowOff>28575</xdr:rowOff>
    </xdr:from>
    <xdr:to>
      <xdr:col>10</xdr:col>
      <xdr:colOff>9525</xdr:colOff>
      <xdr:row>15</xdr:row>
      <xdr:rowOff>133350</xdr:rowOff>
    </xdr:to>
    <xdr:graphicFrame>
      <xdr:nvGraphicFramePr>
        <xdr:cNvPr id="1" name="Gráfico 1"/>
        <xdr:cNvGraphicFramePr/>
      </xdr:nvGraphicFramePr>
      <xdr:xfrm>
        <a:off x="4067175" y="257175"/>
        <a:ext cx="26670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43</xdr:row>
      <xdr:rowOff>142875</xdr:rowOff>
    </xdr:from>
    <xdr:to>
      <xdr:col>4</xdr:col>
      <xdr:colOff>628650</xdr:colOff>
      <xdr:row>63</xdr:row>
      <xdr:rowOff>57150</xdr:rowOff>
    </xdr:to>
    <xdr:graphicFrame>
      <xdr:nvGraphicFramePr>
        <xdr:cNvPr id="2" name="Gráfico 2"/>
        <xdr:cNvGraphicFramePr/>
      </xdr:nvGraphicFramePr>
      <xdr:xfrm>
        <a:off x="209550" y="7277100"/>
        <a:ext cx="34099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409575</xdr:colOff>
      <xdr:row>44</xdr:row>
      <xdr:rowOff>0</xdr:rowOff>
    </xdr:from>
    <xdr:to>
      <xdr:col>10</xdr:col>
      <xdr:colOff>133350</xdr:colOff>
      <xdr:row>63</xdr:row>
      <xdr:rowOff>28575</xdr:rowOff>
    </xdr:to>
    <xdr:graphicFrame>
      <xdr:nvGraphicFramePr>
        <xdr:cNvPr id="3" name="Gráfico 3"/>
        <xdr:cNvGraphicFramePr/>
      </xdr:nvGraphicFramePr>
      <xdr:xfrm>
        <a:off x="4210050" y="7296150"/>
        <a:ext cx="264795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9.140625" style="0" customWidth="1"/>
    <col min="3" max="4" width="13.28125" style="0" bestFit="1" customWidth="1"/>
    <col min="5" max="5" width="12.140625" style="0" bestFit="1" customWidth="1"/>
    <col min="6" max="6" width="11.57421875" style="0" bestFit="1" customWidth="1"/>
    <col min="7" max="8" width="9.57421875" style="0" bestFit="1" customWidth="1"/>
    <col min="9" max="10" width="6.57421875" style="0" bestFit="1" customWidth="1"/>
    <col min="11" max="11" width="9.140625" style="0" customWidth="1"/>
    <col min="12" max="13" width="13.140625" style="0" bestFit="1" customWidth="1"/>
    <col min="14" max="16384" width="9.140625" style="0" customWidth="1"/>
  </cols>
  <sheetData>
    <row r="1" ht="18">
      <c r="A1" s="3" t="s">
        <v>15</v>
      </c>
    </row>
    <row r="2" ht="12.75">
      <c r="A2" s="4"/>
    </row>
    <row r="3" ht="12.75">
      <c r="A3" s="4" t="s">
        <v>14</v>
      </c>
    </row>
    <row r="4" ht="13.5" thickBot="1">
      <c r="A4" s="4"/>
    </row>
    <row r="5" spans="1:4" ht="13.5" thickBot="1">
      <c r="A5" s="5"/>
      <c r="B5" s="6" t="s">
        <v>17</v>
      </c>
      <c r="C5" s="7" t="s">
        <v>18</v>
      </c>
      <c r="D5" s="6" t="s">
        <v>19</v>
      </c>
    </row>
    <row r="6" spans="1:4" ht="13.5" thickBot="1">
      <c r="A6" s="8" t="s">
        <v>0</v>
      </c>
      <c r="B6" s="10">
        <v>353.3</v>
      </c>
      <c r="C6" s="29">
        <v>562</v>
      </c>
      <c r="D6" s="55">
        <v>4.89</v>
      </c>
    </row>
    <row r="7" spans="1:4" ht="13.5" thickBot="1">
      <c r="A7" s="8" t="s">
        <v>1</v>
      </c>
      <c r="B7" s="12">
        <v>383.7</v>
      </c>
      <c r="C7" s="30">
        <v>593.1</v>
      </c>
      <c r="D7" s="56">
        <v>4.21</v>
      </c>
    </row>
    <row r="8" ht="13.5" thickBot="1"/>
    <row r="9" spans="1:5" ht="13.5" thickBot="1">
      <c r="A9" s="9"/>
      <c r="B9" s="14" t="s">
        <v>2</v>
      </c>
      <c r="C9" s="14" t="s">
        <v>3</v>
      </c>
      <c r="D9" s="14" t="s">
        <v>5</v>
      </c>
      <c r="E9" s="15" t="s">
        <v>4</v>
      </c>
    </row>
    <row r="10" spans="1:5" ht="12.75">
      <c r="A10" s="16" t="s">
        <v>0</v>
      </c>
      <c r="B10" s="10">
        <f>B6</f>
        <v>353.3</v>
      </c>
      <c r="C10" s="11">
        <v>101325</v>
      </c>
      <c r="D10" s="11">
        <f>1/B10</f>
        <v>0.002830455703368242</v>
      </c>
      <c r="E10" s="21">
        <f>LN(C10)</f>
        <v>11.52608845149651</v>
      </c>
    </row>
    <row r="11" spans="1:5" ht="13.5" thickBot="1">
      <c r="A11" s="17"/>
      <c r="B11" s="22">
        <f>C6</f>
        <v>562</v>
      </c>
      <c r="C11" s="18">
        <f>D6*1000000</f>
        <v>4890000</v>
      </c>
      <c r="D11" s="18">
        <f>1/B11</f>
        <v>0.0017793594306049821</v>
      </c>
      <c r="E11" s="19">
        <f>LN(C11)</f>
        <v>15.402702861451054</v>
      </c>
    </row>
    <row r="12" spans="1:5" ht="12.75">
      <c r="A12" s="16" t="s">
        <v>1</v>
      </c>
      <c r="B12" s="22">
        <f>B7</f>
        <v>383.7</v>
      </c>
      <c r="C12" s="18">
        <f>C10</f>
        <v>101325</v>
      </c>
      <c r="D12" s="18">
        <f>1/B12</f>
        <v>0.0026062027625749283</v>
      </c>
      <c r="E12" s="19">
        <f>LN(C12)</f>
        <v>11.52608845149651</v>
      </c>
    </row>
    <row r="13" spans="1:5" ht="13.5" thickBot="1">
      <c r="A13" s="17"/>
      <c r="B13" s="12">
        <f>C7</f>
        <v>593.1</v>
      </c>
      <c r="C13" s="13">
        <f>D7*1000000</f>
        <v>4210000</v>
      </c>
      <c r="D13" s="13">
        <f>1/B13</f>
        <v>0.001686056314280897</v>
      </c>
      <c r="E13" s="20">
        <f>LN(C13)</f>
        <v>15.252973205658565</v>
      </c>
    </row>
    <row r="16" spans="1:6" ht="12.75">
      <c r="A16">
        <v>1.52</v>
      </c>
      <c r="C16" s="23">
        <v>-3688.16303</v>
      </c>
      <c r="D16" s="23">
        <v>-4050.31695</v>
      </c>
      <c r="F16" t="s">
        <v>16</v>
      </c>
    </row>
    <row r="17" spans="3:6" ht="12.75">
      <c r="C17" s="31">
        <v>21.9652705</v>
      </c>
      <c r="D17" s="31">
        <v>22.0820357</v>
      </c>
      <c r="F17">
        <v>101325</v>
      </c>
    </row>
    <row r="18" ht="13.5" thickBot="1"/>
    <row r="19" spans="1:10" s="2" customFormat="1" ht="13.5" thickBot="1">
      <c r="A19" s="24" t="s">
        <v>2</v>
      </c>
      <c r="B19" s="25" t="s">
        <v>5</v>
      </c>
      <c r="C19" s="25" t="s">
        <v>8</v>
      </c>
      <c r="D19" s="26" t="s">
        <v>11</v>
      </c>
      <c r="E19" s="27" t="s">
        <v>9</v>
      </c>
      <c r="F19" s="28" t="s">
        <v>12</v>
      </c>
      <c r="G19" s="27" t="s">
        <v>10</v>
      </c>
      <c r="H19" s="28" t="s">
        <v>13</v>
      </c>
      <c r="I19" s="27" t="s">
        <v>6</v>
      </c>
      <c r="J19" s="28" t="s">
        <v>7</v>
      </c>
    </row>
    <row r="20" spans="1:10" ht="12.75">
      <c r="A20" s="32">
        <v>353.3</v>
      </c>
      <c r="B20" s="33">
        <f>1/A20</f>
        <v>0.002830455703368242</v>
      </c>
      <c r="C20" s="34">
        <f aca="true" t="shared" si="0" ref="C20:C40">$C$16*B20+$C$17</f>
        <v>11.526088416784601</v>
      </c>
      <c r="D20" s="35">
        <f aca="true" t="shared" si="1" ref="D20:D40">B20*$D$16+$D$17</f>
        <v>10.617792988423435</v>
      </c>
      <c r="E20" s="47">
        <f aca="true" t="shared" si="2" ref="E20:E40">EXP(C20)</f>
        <v>101324.99648281597</v>
      </c>
      <c r="F20" s="48">
        <f aca="true" t="shared" si="3" ref="F20:F40">EXP(D20)</f>
        <v>40855.34713025676</v>
      </c>
      <c r="G20" s="51">
        <f aca="true" t="shared" si="4" ref="G20:G40">E20/$F$17</f>
        <v>0.9999999652880925</v>
      </c>
      <c r="H20" s="52">
        <f aca="true" t="shared" si="5" ref="H20:H40">F20/$F$17</f>
        <v>0.40321092652609686</v>
      </c>
      <c r="I20" s="36">
        <f aca="true" t="shared" si="6" ref="I20:I40">(1-H20)/(G20-H20)</f>
        <v>1.0000000581644524</v>
      </c>
      <c r="J20" s="37">
        <f aca="true" t="shared" si="7" ref="J20:J40">I20*G20</f>
        <v>1.0000000234525428</v>
      </c>
    </row>
    <row r="21" spans="1:10" ht="12.75">
      <c r="A21" s="38">
        <f aca="true" t="shared" si="8" ref="A21:A40">A20+$A$16</f>
        <v>354.82</v>
      </c>
      <c r="B21" s="39">
        <f aca="true" t="shared" si="9" ref="B21:B40">1/A21</f>
        <v>0.002818330421058565</v>
      </c>
      <c r="C21" s="40">
        <f t="shared" si="0"/>
        <v>11.570808434727464</v>
      </c>
      <c r="D21" s="41">
        <f t="shared" si="1"/>
        <v>10.666904224885856</v>
      </c>
      <c r="E21" s="47">
        <f t="shared" si="2"/>
        <v>105959.09842637651</v>
      </c>
      <c r="F21" s="48">
        <f t="shared" si="3"/>
        <v>42911.890094117356</v>
      </c>
      <c r="G21" s="51">
        <f t="shared" si="4"/>
        <v>1.0457349955724304</v>
      </c>
      <c r="H21" s="52">
        <f t="shared" si="5"/>
        <v>0.4235074275264481</v>
      </c>
      <c r="I21" s="36">
        <f t="shared" si="6"/>
        <v>0.9264979600372663</v>
      </c>
      <c r="J21" s="37">
        <f t="shared" si="7"/>
        <v>0.9688713401374365</v>
      </c>
    </row>
    <row r="22" spans="1:10" ht="12.75">
      <c r="A22" s="38">
        <f t="shared" si="8"/>
        <v>356.34</v>
      </c>
      <c r="B22" s="39">
        <f t="shared" si="9"/>
        <v>0.002806308581691643</v>
      </c>
      <c r="C22" s="40">
        <f t="shared" si="0"/>
        <v>11.615146938233146</v>
      </c>
      <c r="D22" s="41">
        <f t="shared" si="1"/>
        <v>10.715596484643877</v>
      </c>
      <c r="E22" s="47">
        <f t="shared" si="2"/>
        <v>110762.87547195272</v>
      </c>
      <c r="F22" s="48">
        <f t="shared" si="3"/>
        <v>45053.07348825101</v>
      </c>
      <c r="G22" s="51">
        <f t="shared" si="4"/>
        <v>1.093144588916385</v>
      </c>
      <c r="H22" s="52">
        <f t="shared" si="5"/>
        <v>0.4446392646262128</v>
      </c>
      <c r="I22" s="36">
        <f t="shared" si="6"/>
        <v>0.8563703559129027</v>
      </c>
      <c r="J22" s="37">
        <f t="shared" si="7"/>
        <v>0.9361366206745884</v>
      </c>
    </row>
    <row r="23" spans="1:10" ht="12.75">
      <c r="A23" s="38">
        <f t="shared" si="8"/>
        <v>357.85999999999996</v>
      </c>
      <c r="B23" s="39">
        <f t="shared" si="9"/>
        <v>0.0027943888671547535</v>
      </c>
      <c r="C23" s="40">
        <f t="shared" si="0"/>
        <v>11.659108788716255</v>
      </c>
      <c r="D23" s="41">
        <f t="shared" si="1"/>
        <v>10.763875106471803</v>
      </c>
      <c r="E23" s="47">
        <f t="shared" si="2"/>
        <v>115740.83490373564</v>
      </c>
      <c r="F23" s="48">
        <f t="shared" si="3"/>
        <v>47281.53446854537</v>
      </c>
      <c r="G23" s="51">
        <f t="shared" si="4"/>
        <v>1.1422732287563349</v>
      </c>
      <c r="H23" s="52">
        <f t="shared" si="5"/>
        <v>0.46663246453042556</v>
      </c>
      <c r="I23" s="36">
        <f t="shared" si="6"/>
        <v>0.7894247412390234</v>
      </c>
      <c r="J23" s="37">
        <f t="shared" si="7"/>
        <v>0.9017387480352335</v>
      </c>
    </row>
    <row r="24" spans="1:10" ht="12.75">
      <c r="A24" s="38">
        <f t="shared" si="8"/>
        <v>359.37999999999994</v>
      </c>
      <c r="B24" s="39">
        <f t="shared" si="9"/>
        <v>0.002782569981635039</v>
      </c>
      <c r="C24" s="40">
        <f t="shared" si="0"/>
        <v>11.70269876534587</v>
      </c>
      <c r="D24" s="41">
        <f t="shared" si="1"/>
        <v>10.811745338822412</v>
      </c>
      <c r="E24" s="47">
        <f t="shared" si="2"/>
        <v>120897.54922986719</v>
      </c>
      <c r="F24" s="48">
        <f t="shared" si="3"/>
        <v>49599.96161504075</v>
      </c>
      <c r="G24" s="51">
        <f t="shared" si="4"/>
        <v>1.1931660422390051</v>
      </c>
      <c r="H24" s="52">
        <f t="shared" si="5"/>
        <v>0.48951356146104863</v>
      </c>
      <c r="I24" s="36">
        <f t="shared" si="6"/>
        <v>0.7254809049696788</v>
      </c>
      <c r="J24" s="37">
        <f t="shared" si="7"/>
        <v>0.8656191801026434</v>
      </c>
    </row>
    <row r="25" spans="1:10" ht="12.75">
      <c r="A25" s="38">
        <f t="shared" si="8"/>
        <v>360.8999999999999</v>
      </c>
      <c r="B25" s="39">
        <f t="shared" si="9"/>
        <v>0.0027708506511499036</v>
      </c>
      <c r="C25" s="40">
        <f t="shared" si="0"/>
        <v>11.745921566777497</v>
      </c>
      <c r="D25" s="41">
        <f t="shared" si="1"/>
        <v>10.859212341729007</v>
      </c>
      <c r="E25" s="47">
        <f t="shared" si="2"/>
        <v>126237.65583305458</v>
      </c>
      <c r="F25" s="48">
        <f t="shared" si="3"/>
        <v>52011.095080096246</v>
      </c>
      <c r="G25" s="51">
        <f t="shared" si="4"/>
        <v>1.2458687967732995</v>
      </c>
      <c r="H25" s="52">
        <f t="shared" si="5"/>
        <v>0.5133095986192573</v>
      </c>
      <c r="I25" s="36">
        <f t="shared" si="6"/>
        <v>0.6643700640264183</v>
      </c>
      <c r="J25" s="37">
        <f t="shared" si="7"/>
        <v>0.8277179322807937</v>
      </c>
    </row>
    <row r="26" spans="1:10" ht="12.75">
      <c r="A26" s="38">
        <f t="shared" si="8"/>
        <v>362.4199999999999</v>
      </c>
      <c r="B26" s="39">
        <f t="shared" si="9"/>
        <v>0.002759229623089234</v>
      </c>
      <c r="C26" s="40">
        <f t="shared" si="0"/>
        <v>11.788781812841451</v>
      </c>
      <c r="D26" s="41">
        <f t="shared" si="1"/>
        <v>10.906281188659563</v>
      </c>
      <c r="E26" s="47">
        <f t="shared" si="2"/>
        <v>131765.85659730912</v>
      </c>
      <c r="F26" s="48">
        <f t="shared" si="3"/>
        <v>54517.72671872759</v>
      </c>
      <c r="G26" s="51">
        <f t="shared" si="4"/>
        <v>1.3004278963465001</v>
      </c>
      <c r="H26" s="52">
        <f t="shared" si="5"/>
        <v>0.5380481294717748</v>
      </c>
      <c r="I26" s="36">
        <f t="shared" si="6"/>
        <v>0.6059340640976552</v>
      </c>
      <c r="J26" s="37">
        <f t="shared" si="7"/>
        <v>0.7879735602991991</v>
      </c>
    </row>
    <row r="27" spans="1:10" ht="12.75">
      <c r="A27" s="38">
        <f t="shared" si="8"/>
        <v>363.9399999999999</v>
      </c>
      <c r="B27" s="39">
        <f t="shared" si="9"/>
        <v>0.0027477056657690836</v>
      </c>
      <c r="C27" s="40">
        <f t="shared" si="0"/>
        <v>11.831284046188928</v>
      </c>
      <c r="D27" s="41">
        <f t="shared" si="1"/>
        <v>10.952956868324446</v>
      </c>
      <c r="E27" s="47">
        <f t="shared" si="2"/>
        <v>137486.91751118135</v>
      </c>
      <c r="F27" s="48">
        <f t="shared" si="3"/>
        <v>57122.700201103675</v>
      </c>
      <c r="G27" s="51">
        <f t="shared" si="4"/>
        <v>1.3568903776085008</v>
      </c>
      <c r="H27" s="52">
        <f t="shared" si="5"/>
        <v>0.5637572188611268</v>
      </c>
      <c r="I27" s="36">
        <f t="shared" si="6"/>
        <v>0.5500246412945946</v>
      </c>
      <c r="J27" s="37">
        <f t="shared" si="7"/>
        <v>0.7463231432202027</v>
      </c>
    </row>
    <row r="28" spans="1:10" ht="12.75">
      <c r="A28" s="38">
        <f t="shared" si="8"/>
        <v>365.45999999999987</v>
      </c>
      <c r="B28" s="39">
        <f t="shared" si="9"/>
        <v>0.0027362775679964984</v>
      </c>
      <c r="C28" s="40">
        <f t="shared" si="0"/>
        <v>11.873432733897001</v>
      </c>
      <c r="D28" s="41">
        <f t="shared" si="1"/>
        <v>10.999244286439003</v>
      </c>
      <c r="E28" s="47">
        <f t="shared" si="2"/>
        <v>143405.66824787893</v>
      </c>
      <c r="F28" s="48">
        <f t="shared" si="3"/>
        <v>59828.911107195134</v>
      </c>
      <c r="G28" s="51">
        <f t="shared" si="4"/>
        <v>1.4153039057278947</v>
      </c>
      <c r="H28" s="52">
        <f t="shared" si="5"/>
        <v>0.5904654439397496</v>
      </c>
      <c r="I28" s="36">
        <f t="shared" si="6"/>
        <v>0.4965027396666633</v>
      </c>
      <c r="J28" s="37">
        <f t="shared" si="7"/>
        <v>0.7027022666548287</v>
      </c>
    </row>
    <row r="29" spans="1:10" ht="12.75">
      <c r="A29" s="38">
        <f t="shared" si="8"/>
        <v>366.97999999999985</v>
      </c>
      <c r="B29" s="39">
        <f t="shared" si="9"/>
        <v>0.0027249441386451587</v>
      </c>
      <c r="C29" s="40">
        <f t="shared" si="0"/>
        <v>11.91523226903373</v>
      </c>
      <c r="D29" s="41">
        <f t="shared" si="1"/>
        <v>11.045148267442363</v>
      </c>
      <c r="E29" s="47">
        <f t="shared" si="2"/>
        <v>149527.00172266198</v>
      </c>
      <c r="F29" s="48">
        <f t="shared" si="3"/>
        <v>62639.30700358714</v>
      </c>
      <c r="G29" s="51">
        <f t="shared" si="4"/>
        <v>1.4757167700238043</v>
      </c>
      <c r="H29" s="52">
        <f t="shared" si="5"/>
        <v>0.6182018949280744</v>
      </c>
      <c r="I29" s="36">
        <f t="shared" si="6"/>
        <v>0.44523788001846965</v>
      </c>
      <c r="J29" s="37">
        <f t="shared" si="7"/>
        <v>0.6570450061931021</v>
      </c>
    </row>
    <row r="30" spans="1:10" ht="12.75">
      <c r="A30" s="38">
        <f t="shared" si="8"/>
        <v>368.49999999999983</v>
      </c>
      <c r="B30" s="39">
        <f t="shared" si="9"/>
        <v>0.0027137042062415208</v>
      </c>
      <c r="C30" s="40">
        <f t="shared" si="0"/>
        <v>11.956686972184526</v>
      </c>
      <c r="D30" s="41">
        <f t="shared" si="1"/>
        <v>11.090673556173671</v>
      </c>
      <c r="E30" s="47">
        <f t="shared" si="2"/>
        <v>155855.87362792133</v>
      </c>
      <c r="F30" s="48">
        <f t="shared" si="3"/>
        <v>65556.88750247686</v>
      </c>
      <c r="G30" s="51">
        <f t="shared" si="4"/>
        <v>1.5381778793774619</v>
      </c>
      <c r="H30" s="52">
        <f t="shared" si="5"/>
        <v>0.6469961756967862</v>
      </c>
      <c r="I30" s="36">
        <f t="shared" si="6"/>
        <v>0.3961075758683894</v>
      </c>
      <c r="J30" s="37">
        <f t="shared" si="7"/>
        <v>0.6092839110545863</v>
      </c>
    </row>
    <row r="31" spans="1:10" ht="12.75">
      <c r="A31" s="38">
        <f t="shared" si="8"/>
        <v>370.0199999999998</v>
      </c>
      <c r="B31" s="39">
        <f t="shared" si="9"/>
        <v>0.0027025566185611602</v>
      </c>
      <c r="C31" s="40">
        <f t="shared" si="0"/>
        <v>11.997801092940916</v>
      </c>
      <c r="D31" s="41">
        <f t="shared" si="1"/>
        <v>11.135824819507047</v>
      </c>
      <c r="E31" s="47">
        <f t="shared" si="2"/>
        <v>162397.30194635963</v>
      </c>
      <c r="F31" s="48">
        <f t="shared" si="3"/>
        <v>68584.70430289391</v>
      </c>
      <c r="G31" s="51">
        <f t="shared" si="4"/>
        <v>1.6027367574276796</v>
      </c>
      <c r="H31" s="52">
        <f t="shared" si="5"/>
        <v>0.6768784041736383</v>
      </c>
      <c r="I31" s="36">
        <f t="shared" si="6"/>
        <v>0.3489967927498971</v>
      </c>
      <c r="J31" s="37">
        <f t="shared" si="7"/>
        <v>0.55934998796463</v>
      </c>
    </row>
    <row r="32" spans="1:10" ht="12.75">
      <c r="A32" s="38">
        <f t="shared" si="8"/>
        <v>371.5399999999998</v>
      </c>
      <c r="B32" s="39">
        <f t="shared" si="9"/>
        <v>0.002691500242235023</v>
      </c>
      <c r="C32" s="40">
        <f t="shared" si="0"/>
        <v>12.03857881135274</v>
      </c>
      <c r="D32" s="41">
        <f t="shared" si="1"/>
        <v>11.180606647946378</v>
      </c>
      <c r="E32" s="47">
        <f t="shared" si="2"/>
        <v>169156.36644269497</v>
      </c>
      <c r="F32" s="48">
        <f t="shared" si="3"/>
        <v>71725.86121418924</v>
      </c>
      <c r="G32" s="51">
        <f t="shared" si="4"/>
        <v>1.6694435375543546</v>
      </c>
      <c r="H32" s="52">
        <f t="shared" si="5"/>
        <v>0.7078792125752701</v>
      </c>
      <c r="I32" s="36">
        <f t="shared" si="6"/>
        <v>0.3037974473845876</v>
      </c>
      <c r="J32" s="37">
        <f t="shared" si="7"/>
        <v>0.5071726852617088</v>
      </c>
    </row>
    <row r="33" spans="1:10" ht="12.75">
      <c r="A33" s="38">
        <f t="shared" si="8"/>
        <v>373.0599999999998</v>
      </c>
      <c r="B33" s="39">
        <f t="shared" si="9"/>
        <v>0.0026805339623653048</v>
      </c>
      <c r="C33" s="40">
        <f t="shared" si="0"/>
        <v>12.07902423934487</v>
      </c>
      <c r="D33" s="41">
        <f t="shared" si="1"/>
        <v>11.225023557181142</v>
      </c>
      <c r="E33" s="47">
        <f t="shared" si="2"/>
        <v>176138.2081343261</v>
      </c>
      <c r="F33" s="48">
        <f t="shared" si="3"/>
        <v>74983.5141618534</v>
      </c>
      <c r="G33" s="51">
        <f t="shared" si="4"/>
        <v>1.738348957654341</v>
      </c>
      <c r="H33" s="52">
        <f t="shared" si="5"/>
        <v>0.7400297474646277</v>
      </c>
      <c r="I33" s="36">
        <f t="shared" si="6"/>
        <v>0.2604079435534146</v>
      </c>
      <c r="J33" s="37">
        <f t="shared" si="7"/>
        <v>0.45267987724098874</v>
      </c>
    </row>
    <row r="34" spans="1:10" ht="12.75">
      <c r="A34" s="38">
        <f t="shared" si="8"/>
        <v>374.57999999999976</v>
      </c>
      <c r="B34" s="39">
        <f t="shared" si="9"/>
        <v>0.002669656682150677</v>
      </c>
      <c r="C34" s="40">
        <f t="shared" si="0"/>
        <v>12.11914142209941</v>
      </c>
      <c r="D34" s="41">
        <f t="shared" si="1"/>
        <v>11.26907998960435</v>
      </c>
      <c r="E34" s="47">
        <f t="shared" si="2"/>
        <v>183348.02874139562</v>
      </c>
      <c r="F34" s="48">
        <f t="shared" si="3"/>
        <v>78360.87117573727</v>
      </c>
      <c r="G34" s="51">
        <f t="shared" si="4"/>
        <v>1.8095043547139957</v>
      </c>
      <c r="H34" s="52">
        <f t="shared" si="5"/>
        <v>0.7733616696347128</v>
      </c>
      <c r="I34" s="36">
        <f t="shared" si="6"/>
        <v>0.21873274176321136</v>
      </c>
      <c r="J34" s="37">
        <f t="shared" si="7"/>
        <v>0.3957978487390628</v>
      </c>
    </row>
    <row r="35" spans="1:10" ht="12.75">
      <c r="A35" s="38">
        <f t="shared" si="8"/>
        <v>376.09999999999974</v>
      </c>
      <c r="B35" s="39">
        <f t="shared" si="9"/>
        <v>0.002658867322520608</v>
      </c>
      <c r="C35" s="40">
        <f t="shared" si="0"/>
        <v>12.158934339404405</v>
      </c>
      <c r="D35" s="41">
        <f t="shared" si="1"/>
        <v>11.312780315793663</v>
      </c>
      <c r="E35" s="47">
        <f t="shared" si="2"/>
        <v>190791.0901167032</v>
      </c>
      <c r="F35" s="48">
        <f t="shared" si="3"/>
        <v>81861.19236075526</v>
      </c>
      <c r="G35" s="51">
        <f t="shared" si="4"/>
        <v>1.8829616591828593</v>
      </c>
      <c r="H35" s="52">
        <f t="shared" si="5"/>
        <v>0.807907153819445</v>
      </c>
      <c r="I35" s="36">
        <f t="shared" si="6"/>
        <v>0.1786819600515226</v>
      </c>
      <c r="J35" s="37">
        <f t="shared" si="7"/>
        <v>0.33645127996466034</v>
      </c>
    </row>
    <row r="36" spans="1:10" ht="12.75">
      <c r="A36" s="38">
        <f t="shared" si="8"/>
        <v>377.6199999999997</v>
      </c>
      <c r="B36" s="39">
        <f t="shared" si="9"/>
        <v>0.0026481648217785096</v>
      </c>
      <c r="C36" s="40">
        <f t="shared" si="0"/>
        <v>12.19840690696996</v>
      </c>
      <c r="D36" s="41">
        <f t="shared" si="1"/>
        <v>11.356128835956772</v>
      </c>
      <c r="E36" s="47">
        <f t="shared" si="2"/>
        <v>198472.71365592387</v>
      </c>
      <c r="F36" s="48">
        <f t="shared" si="3"/>
        <v>85487.78985017048</v>
      </c>
      <c r="G36" s="51">
        <f t="shared" si="4"/>
        <v>1.958773389152962</v>
      </c>
      <c r="H36" s="52">
        <f t="shared" si="5"/>
        <v>0.8436988882326225</v>
      </c>
      <c r="I36" s="36">
        <f t="shared" si="6"/>
        <v>0.1401710034965131</v>
      </c>
      <c r="J36" s="37">
        <f t="shared" si="7"/>
        <v>0.27456323157983664</v>
      </c>
    </row>
    <row r="37" spans="1:10" ht="12.75">
      <c r="A37" s="38">
        <f t="shared" si="8"/>
        <v>379.1399999999997</v>
      </c>
      <c r="B37" s="39">
        <f t="shared" si="9"/>
        <v>0.0026375481352534703</v>
      </c>
      <c r="C37" s="40">
        <f t="shared" si="0"/>
        <v>12.23756297771271</v>
      </c>
      <c r="D37" s="41">
        <f t="shared" si="1"/>
        <v>11.399129781341976</v>
      </c>
      <c r="E37" s="47">
        <f t="shared" si="2"/>
        <v>206398.27968859053</v>
      </c>
      <c r="F37" s="48">
        <f t="shared" si="3"/>
        <v>89244.02774156202</v>
      </c>
      <c r="G37" s="51">
        <f t="shared" si="4"/>
        <v>2.0369926443482904</v>
      </c>
      <c r="H37" s="52">
        <f t="shared" si="5"/>
        <v>0.8807700739359686</v>
      </c>
      <c r="I37" s="36">
        <f t="shared" si="6"/>
        <v>0.10312022020251053</v>
      </c>
      <c r="J37" s="37">
        <f t="shared" si="7"/>
        <v>0.21005513003608994</v>
      </c>
    </row>
    <row r="38" spans="1:10" ht="12.75">
      <c r="A38" s="38">
        <f t="shared" si="8"/>
        <v>380.6599999999997</v>
      </c>
      <c r="B38" s="39">
        <f t="shared" si="9"/>
        <v>0.0026270162349603344</v>
      </c>
      <c r="C38" s="40">
        <f t="shared" si="0"/>
        <v>12.2764063430095</v>
      </c>
      <c r="D38" s="41">
        <f t="shared" si="1"/>
        <v>11.441787315614974</v>
      </c>
      <c r="E38" s="47">
        <f t="shared" si="2"/>
        <v>214573.22685030845</v>
      </c>
      <c r="F38" s="48">
        <f t="shared" si="3"/>
        <v>93133.322015593</v>
      </c>
      <c r="G38" s="51">
        <f t="shared" si="4"/>
        <v>2.117673099929025</v>
      </c>
      <c r="H38" s="52">
        <f t="shared" si="5"/>
        <v>0.9191544240374341</v>
      </c>
      <c r="I38" s="36">
        <f t="shared" si="6"/>
        <v>0.0674545817172386</v>
      </c>
      <c r="J38" s="37">
        <f t="shared" si="7"/>
        <v>0.14284675316956041</v>
      </c>
    </row>
    <row r="39" spans="1:10" ht="12.75">
      <c r="A39" s="38">
        <f t="shared" si="8"/>
        <v>382.17999999999967</v>
      </c>
      <c r="B39" s="39">
        <f t="shared" si="9"/>
        <v>0.0026165681092678865</v>
      </c>
      <c r="C39" s="40">
        <f t="shared" si="0"/>
        <v>12.31494073392118</v>
      </c>
      <c r="D39" s="41">
        <f t="shared" si="1"/>
        <v>11.484105536202826</v>
      </c>
      <c r="E39" s="47">
        <f t="shared" si="2"/>
        <v>223003.05143667714</v>
      </c>
      <c r="F39" s="48">
        <f t="shared" si="3"/>
        <v>97159.14043770765</v>
      </c>
      <c r="G39" s="51">
        <f t="shared" si="4"/>
        <v>2.2008690001152442</v>
      </c>
      <c r="H39" s="52">
        <f t="shared" si="5"/>
        <v>0.958886162721023</v>
      </c>
      <c r="I39" s="36">
        <f t="shared" si="6"/>
        <v>0.03310338600591059</v>
      </c>
      <c r="J39" s="37">
        <f t="shared" si="7"/>
        <v>0.0728562160592574</v>
      </c>
    </row>
    <row r="40" spans="1:10" ht="13.5" thickBot="1">
      <c r="A40" s="42">
        <f t="shared" si="8"/>
        <v>383.69999999999965</v>
      </c>
      <c r="B40" s="30">
        <f t="shared" si="9"/>
        <v>0.002606202762574931</v>
      </c>
      <c r="C40" s="43">
        <f t="shared" si="0"/>
        <v>12.35316982238727</v>
      </c>
      <c r="D40" s="44">
        <f t="shared" si="1"/>
        <v>11.526088475605931</v>
      </c>
      <c r="E40" s="49">
        <f t="shared" si="2"/>
        <v>231693.3067393863</v>
      </c>
      <c r="F40" s="50">
        <f t="shared" si="3"/>
        <v>101325.0024428872</v>
      </c>
      <c r="G40" s="53">
        <f t="shared" si="4"/>
        <v>2.286635151634703</v>
      </c>
      <c r="H40" s="54">
        <f t="shared" si="5"/>
        <v>1.0000000241094222</v>
      </c>
      <c r="I40" s="45">
        <f t="shared" si="6"/>
        <v>-1.8738352249700385E-08</v>
      </c>
      <c r="J40" s="46">
        <f t="shared" si="7"/>
        <v>-4.284777493787812E-08</v>
      </c>
    </row>
    <row r="42" spans="1:2" ht="12.75">
      <c r="A42">
        <v>0</v>
      </c>
      <c r="B42">
        <v>0</v>
      </c>
    </row>
    <row r="43" spans="1:2" ht="12.75">
      <c r="A43">
        <v>1</v>
      </c>
      <c r="B43">
        <v>1</v>
      </c>
    </row>
    <row r="62" spans="1:4" ht="12.75">
      <c r="A62" s="2"/>
      <c r="B62" s="2"/>
      <c r="C62" s="2"/>
      <c r="D62" s="2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Luffi</cp:lastModifiedBy>
  <cp:lastPrinted>2013-12-30T20:40:25Z</cp:lastPrinted>
  <dcterms:created xsi:type="dcterms:W3CDTF">2008-01-15T23:52:35Z</dcterms:created>
  <dcterms:modified xsi:type="dcterms:W3CDTF">2013-12-30T20:40:33Z</dcterms:modified>
  <cp:category/>
  <cp:version/>
  <cp:contentType/>
  <cp:contentStatus/>
</cp:coreProperties>
</file>